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0" yWindow="0" windowWidth="25600" windowHeight="144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8" i="1" l="1"/>
  <c r="D78" i="1"/>
  <c r="F70" i="1"/>
  <c r="D72" i="1"/>
  <c r="E69" i="1"/>
  <c r="D69" i="1"/>
  <c r="G66" i="1"/>
  <c r="F66" i="1"/>
  <c r="B44" i="1"/>
  <c r="D32" i="1"/>
  <c r="D20" i="1"/>
  <c r="B29" i="1"/>
  <c r="B28" i="1"/>
  <c r="B21" i="1"/>
  <c r="B27" i="1"/>
  <c r="B26" i="1"/>
  <c r="B39" i="1"/>
  <c r="D44" i="1"/>
  <c r="B33" i="1"/>
  <c r="B34" i="1"/>
  <c r="B32" i="1"/>
  <c r="B23" i="1"/>
  <c r="B22" i="1"/>
  <c r="B20" i="1"/>
  <c r="I56" i="1"/>
  <c r="I57" i="1"/>
  <c r="G58" i="1"/>
  <c r="G74" i="1"/>
  <c r="G77" i="1"/>
  <c r="H76" i="1"/>
  <c r="F79" i="1"/>
  <c r="J51" i="1"/>
  <c r="J52" i="1"/>
  <c r="F53" i="1"/>
  <c r="F67" i="1"/>
  <c r="D68" i="1"/>
  <c r="D74" i="1"/>
  <c r="D76" i="1"/>
  <c r="D77" i="1"/>
  <c r="E76" i="1"/>
  <c r="G67" i="1"/>
  <c r="E68" i="1"/>
  <c r="E74" i="1"/>
  <c r="E77" i="1"/>
  <c r="F76" i="1"/>
  <c r="D79" i="1"/>
  <c r="C79" i="1"/>
  <c r="D71" i="1"/>
  <c r="E70" i="1"/>
  <c r="D73" i="1"/>
  <c r="C73" i="1"/>
  <c r="F59" i="1"/>
  <c r="F61" i="1"/>
  <c r="F62" i="1"/>
  <c r="C63" i="1"/>
  <c r="B38" i="1"/>
  <c r="B37" i="1"/>
  <c r="B17" i="1"/>
  <c r="B16" i="1"/>
</calcChain>
</file>

<file path=xl/sharedStrings.xml><?xml version="1.0" encoding="utf-8"?>
<sst xmlns="http://schemas.openxmlformats.org/spreadsheetml/2006/main" count="93" uniqueCount="56">
  <si>
    <t>CÔNG TY A</t>
  </si>
  <si>
    <t>Giá</t>
  </si>
  <si>
    <t>CP đặt hàng</t>
  </si>
  <si>
    <t>Leadtime</t>
  </si>
  <si>
    <t>CÔNG TY B</t>
  </si>
  <si>
    <t>CP tồn trữ</t>
  </si>
  <si>
    <t>CÂU 3</t>
  </si>
  <si>
    <t>a/Điểm tái đặt hàng của 2 công ty</t>
  </si>
  <si>
    <t>ROP (A)</t>
  </si>
  <si>
    <t>ROP (B)</t>
  </si>
  <si>
    <t>Nhu cầu năm</t>
  </si>
  <si>
    <t>b/ CÔNG TY A</t>
  </si>
  <si>
    <t>Q(300)</t>
  </si>
  <si>
    <t>Q(280)</t>
  </si>
  <si>
    <t>Q(250)</t>
  </si>
  <si>
    <t>Q(220)</t>
  </si>
  <si>
    <t>&gt;&gt;&gt;</t>
  </si>
  <si>
    <t>Chi phí hàng tồn kho</t>
  </si>
  <si>
    <t>Q(230)</t>
  </si>
  <si>
    <t>Q(210)</t>
  </si>
  <si>
    <t>&gt;&gt;&gt; Lượng đặt hàng tối ưu</t>
  </si>
  <si>
    <t>TC (A)</t>
  </si>
  <si>
    <t>Vẫn đặt hàng ở B</t>
  </si>
  <si>
    <t>CÂU 2</t>
  </si>
  <si>
    <t>A</t>
  </si>
  <si>
    <t>Tuần</t>
  </si>
  <si>
    <t>Tổng nhu cầu</t>
  </si>
  <si>
    <t>Tồn kho</t>
  </si>
  <si>
    <t>Nhu cầu thực</t>
  </si>
  <si>
    <t>Nhận hàng theo kế hoạch</t>
  </si>
  <si>
    <t>Phát đơn hàng theo kế hoạch</t>
  </si>
  <si>
    <t>Q</t>
  </si>
  <si>
    <t>B</t>
  </si>
  <si>
    <t>C</t>
  </si>
  <si>
    <t>D</t>
  </si>
  <si>
    <t>E</t>
  </si>
  <si>
    <t>Nhận hàng theo tiến độ</t>
  </si>
  <si>
    <t>&gt;</t>
  </si>
  <si>
    <t>CÂU 1</t>
  </si>
  <si>
    <t>Đây là 1 đáp án mở với câu trả lời gợi ý như sau:</t>
  </si>
  <si>
    <t>Kết quả dự báo là một trong các yếu tố đầu vào cho hoạch định tổng hợp</t>
  </si>
  <si>
    <t>Kết quả của hoạch định tổng hợp là căn cứ để lập lịch trình sản xuất</t>
  </si>
  <si>
    <t>Trật tự của lịch trình sản xuất là 1 trong 3 yếu tố đầu vào để hoạch định nhu cầu vật tư</t>
  </si>
  <si>
    <t>Kết quả của hoạch định nhu cầu vật tư là căn cứ để cân nhắc kích cỡ lô hàng trong quản lý tồn kho</t>
  </si>
  <si>
    <t>TC(8001)</t>
  </si>
  <si>
    <t>&gt;&gt;&gt;&gt;&gt;&gt;&gt;&gt;&gt;&gt;&gt;&gt;&gt;Kết luận:đặt hàng công ty B với mức 5001 đơn vị cho 1 đơn hàng</t>
  </si>
  <si>
    <t>&gt;&gt;&gt;&gt;Lượng đặt hàng tối ưu cho công ty A là 20001 đơn vị</t>
  </si>
  <si>
    <t>(đơn vị)</t>
  </si>
  <si>
    <t>(đơn vi)</t>
  </si>
  <si>
    <t>TC(20001)</t>
  </si>
  <si>
    <t>TC(450)</t>
  </si>
  <si>
    <t>TC(1001)</t>
  </si>
  <si>
    <t>TC(5001)</t>
  </si>
  <si>
    <t>TC (459)</t>
  </si>
  <si>
    <t>TC(2001)</t>
  </si>
  <si>
    <t>c/ Chi phí đặt hàng của công ty A giảm còn $200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</si>
</sst>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2"/>
      <color theme="1"/>
      <name val="Times New Roman"/>
    </font>
    <font>
      <sz val="12"/>
      <color rgb="FFFF0000"/>
      <name val="Times New Roman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Times New Roman"/>
    </font>
    <font>
      <sz val="13"/>
      <color theme="1"/>
      <name val="Times New Roman"/>
    </font>
    <font>
      <b/>
      <sz val="13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1" fontId="1" fillId="0" borderId="0" xfId="0" applyNumberFormat="1" applyFont="1"/>
    <xf numFmtId="1" fontId="2" fillId="0" borderId="0" xfId="0" applyNumberFormat="1" applyFont="1"/>
    <xf numFmtId="1" fontId="7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1" fillId="2" borderId="0" xfId="0" applyNumberFormat="1" applyFont="1" applyFill="1"/>
    <xf numFmtId="1" fontId="1" fillId="3" borderId="0" xfId="0" applyNumberFormat="1" applyFont="1" applyFill="1"/>
    <xf numFmtId="1" fontId="2" fillId="2" borderId="0" xfId="0" applyNumberFormat="1" applyFont="1" applyFill="1"/>
    <xf numFmtId="1" fontId="5" fillId="0" borderId="0" xfId="0" applyNumberFormat="1" applyFont="1"/>
    <xf numFmtId="1" fontId="7" fillId="0" borderId="4" xfId="0" applyNumberFormat="1" applyFont="1" applyBorder="1" applyAlignment="1">
      <alignment horizontal="justify" vertical="center" wrapText="1"/>
    </xf>
    <xf numFmtId="1" fontId="6" fillId="0" borderId="5" xfId="0" applyNumberFormat="1" applyFont="1" applyBorder="1" applyAlignment="1">
      <alignment horizontal="justify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topLeftCell="A66" zoomScale="150" zoomScaleNormal="150" zoomScalePageLayoutView="150" workbookViewId="0">
      <selection activeCell="H76" sqref="H76"/>
    </sheetView>
  </sheetViews>
  <sheetFormatPr baseColWidth="10" defaultRowHeight="15" x14ac:dyDescent="0"/>
  <cols>
    <col min="1" max="1" width="10.83203125" style="1"/>
    <col min="2" max="3" width="14.83203125" style="1" bestFit="1" customWidth="1"/>
    <col min="4" max="4" width="12" style="1" bestFit="1" customWidth="1"/>
    <col min="5" max="5" width="10.83203125" style="1"/>
    <col min="6" max="6" width="12.6640625" style="1" bestFit="1" customWidth="1"/>
    <col min="7" max="7" width="12.1640625" style="1" bestFit="1" customWidth="1"/>
    <col min="8" max="16384" width="10.83203125" style="1"/>
  </cols>
  <sheetData>
    <row r="1" spans="1:4">
      <c r="A1" s="7" t="s">
        <v>6</v>
      </c>
    </row>
    <row r="2" spans="1:4">
      <c r="A2" s="1" t="s">
        <v>0</v>
      </c>
    </row>
    <row r="3" spans="1:4">
      <c r="A3" s="1" t="s">
        <v>1</v>
      </c>
    </row>
    <row r="4" spans="1:4">
      <c r="A4" s="1">
        <v>300</v>
      </c>
      <c r="B4" s="1">
        <v>280</v>
      </c>
      <c r="C4" s="1">
        <v>250</v>
      </c>
      <c r="D4" s="1">
        <v>220</v>
      </c>
    </row>
    <row r="5" spans="1:4">
      <c r="A5" s="1" t="s">
        <v>2</v>
      </c>
      <c r="B5" s="1">
        <v>500</v>
      </c>
    </row>
    <row r="6" spans="1:4">
      <c r="A6" s="1" t="s">
        <v>3</v>
      </c>
      <c r="B6" s="1">
        <v>3</v>
      </c>
    </row>
    <row r="7" spans="1:4">
      <c r="A7" s="1" t="s">
        <v>4</v>
      </c>
    </row>
    <row r="8" spans="1:4">
      <c r="A8" s="1" t="s">
        <v>1</v>
      </c>
    </row>
    <row r="9" spans="1:4">
      <c r="A9" s="1">
        <v>250</v>
      </c>
      <c r="B9" s="1">
        <v>230</v>
      </c>
      <c r="C9" s="1">
        <v>210</v>
      </c>
    </row>
    <row r="10" spans="1:4">
      <c r="A10" s="1" t="s">
        <v>2</v>
      </c>
      <c r="B10" s="1">
        <v>400</v>
      </c>
    </row>
    <row r="11" spans="1:4">
      <c r="A11" s="1" t="s">
        <v>3</v>
      </c>
      <c r="B11" s="1">
        <v>2</v>
      </c>
    </row>
    <row r="12" spans="1:4">
      <c r="A12" s="1" t="s">
        <v>5</v>
      </c>
      <c r="B12" s="1">
        <v>0.15</v>
      </c>
    </row>
    <row r="13" spans="1:4">
      <c r="A13" s="1" t="s">
        <v>10</v>
      </c>
      <c r="B13" s="1">
        <v>9500</v>
      </c>
    </row>
    <row r="15" spans="1:4" s="5" customFormat="1">
      <c r="A15" s="5" t="s">
        <v>7</v>
      </c>
    </row>
    <row r="16" spans="1:4">
      <c r="A16" s="1" t="s">
        <v>8</v>
      </c>
      <c r="B16" s="1">
        <f xml:space="preserve"> B13/12*B6</f>
        <v>2375</v>
      </c>
      <c r="C16" s="1" t="s">
        <v>47</v>
      </c>
    </row>
    <row r="17" spans="1:4">
      <c r="A17" s="1" t="s">
        <v>9</v>
      </c>
      <c r="B17" s="1">
        <f>B13/12*B11</f>
        <v>1583.3333333333333</v>
      </c>
      <c r="C17" s="1" t="s">
        <v>48</v>
      </c>
    </row>
    <row r="19" spans="1:4" s="5" customFormat="1">
      <c r="A19" s="5" t="s">
        <v>11</v>
      </c>
    </row>
    <row r="20" spans="1:4">
      <c r="A20" s="1" t="s">
        <v>12</v>
      </c>
      <c r="B20" s="1">
        <f>SQRT((2*$B$13*$B$5)/($B$12*A4))</f>
        <v>459.46829173634075</v>
      </c>
      <c r="C20" s="1" t="s">
        <v>16</v>
      </c>
      <c r="D20" s="1">
        <f>B20</f>
        <v>459.46829173634075</v>
      </c>
    </row>
    <row r="21" spans="1:4">
      <c r="A21" s="1" t="s">
        <v>13</v>
      </c>
      <c r="B21" s="1">
        <f>SQRT((2*$B$13*$B$5)/($B$12*B4))</f>
        <v>475.59486560567092</v>
      </c>
      <c r="C21" s="1" t="s">
        <v>16</v>
      </c>
      <c r="D21" s="1">
        <v>2001</v>
      </c>
    </row>
    <row r="22" spans="1:4">
      <c r="A22" s="1" t="s">
        <v>14</v>
      </c>
      <c r="B22" s="1">
        <f>SQRT((2*$B$13*$B$5)/($B$12*C4))</f>
        <v>503.32229568471666</v>
      </c>
      <c r="C22" s="1" t="s">
        <v>16</v>
      </c>
      <c r="D22" s="1">
        <v>8001</v>
      </c>
    </row>
    <row r="23" spans="1:4">
      <c r="A23" s="1" t="s">
        <v>15</v>
      </c>
      <c r="B23" s="1">
        <f>SQRT((2*$B$13*$B$5)/($B$12*D4))</f>
        <v>536.54336998865983</v>
      </c>
      <c r="C23" s="1" t="s">
        <v>16</v>
      </c>
      <c r="D23" s="1">
        <v>20001</v>
      </c>
    </row>
    <row r="25" spans="1:4" s="6" customFormat="1">
      <c r="A25" s="6" t="s">
        <v>17</v>
      </c>
    </row>
    <row r="26" spans="1:4">
      <c r="A26" s="1" t="s">
        <v>53</v>
      </c>
      <c r="B26" s="1">
        <f>((D20/2)*($B$12*A4))+(($B$13/D20)*$B$5)+(A4*$B$13)</f>
        <v>2870676.0731281354</v>
      </c>
    </row>
    <row r="27" spans="1:4">
      <c r="A27" s="1" t="s">
        <v>54</v>
      </c>
      <c r="B27" s="1">
        <f>((D21/2)*($B$12*B4))+(($B$13/D21)*$B$5)+(B4*$B$13)</f>
        <v>2704394.8130934532</v>
      </c>
      <c r="C27" s="1" t="s">
        <v>46</v>
      </c>
    </row>
    <row r="28" spans="1:4">
      <c r="A28" s="1" t="s">
        <v>44</v>
      </c>
      <c r="B28" s="1">
        <f>((D22/2)*($B$12*C4))+(($B$13/D22)*$B$5)+(C4*$B$13)</f>
        <v>2525612.425790526</v>
      </c>
    </row>
    <row r="29" spans="1:4">
      <c r="A29" s="1" t="s">
        <v>49</v>
      </c>
      <c r="B29" s="1">
        <f>((D23/2)*($B$12*D4))+(($B$13/D23)*$B$5)+(D4*$B$13)</f>
        <v>2420253.9881255939</v>
      </c>
    </row>
    <row r="31" spans="1:4">
      <c r="A31" s="1" t="s">
        <v>4</v>
      </c>
    </row>
    <row r="32" spans="1:4">
      <c r="A32" s="1" t="s">
        <v>14</v>
      </c>
      <c r="B32" s="1">
        <f>SQRT(($B$13*2*$B$10)/($B$12*A9))</f>
        <v>450.18514709691016</v>
      </c>
      <c r="C32" s="1" t="s">
        <v>16</v>
      </c>
      <c r="D32" s="1">
        <f>B32</f>
        <v>450.18514709691016</v>
      </c>
    </row>
    <row r="33" spans="1:10">
      <c r="A33" s="1" t="s">
        <v>18</v>
      </c>
      <c r="B33" s="1">
        <f>SQRT(($B$13*2*$B$10)/($B$12*B9))</f>
        <v>469.35046082055123</v>
      </c>
      <c r="C33" s="1" t="s">
        <v>16</v>
      </c>
      <c r="D33" s="1">
        <v>1001</v>
      </c>
    </row>
    <row r="34" spans="1:10">
      <c r="A34" s="1" t="s">
        <v>19</v>
      </c>
      <c r="B34" s="1">
        <f>SQRT(($B$13*2*$B$10)/($B$12*C9))</f>
        <v>491.19226507533818</v>
      </c>
      <c r="C34" s="1" t="s">
        <v>16</v>
      </c>
      <c r="D34" s="1">
        <v>5001</v>
      </c>
    </row>
    <row r="36" spans="1:10" s="6" customFormat="1">
      <c r="A36" s="6" t="s">
        <v>17</v>
      </c>
    </row>
    <row r="37" spans="1:10">
      <c r="A37" s="1" t="s">
        <v>50</v>
      </c>
      <c r="B37" s="1">
        <f>($B$13/D32*$B$10)+(D32/2*$B$12*A9)+($B$13*A9)</f>
        <v>2391881.9430161342</v>
      </c>
    </row>
    <row r="38" spans="1:10">
      <c r="A38" s="1" t="s">
        <v>51</v>
      </c>
      <c r="B38" s="1">
        <f>($B$13/D33*$B$10)+(D33/2*$B$12*B9)+($B$13*B9)</f>
        <v>2206063.4537962037</v>
      </c>
      <c r="C38" s="1" t="s">
        <v>20</v>
      </c>
      <c r="D38" s="1">
        <v>5001</v>
      </c>
    </row>
    <row r="39" spans="1:10">
      <c r="A39" s="1" t="s">
        <v>52</v>
      </c>
      <c r="B39" s="1">
        <f>($B$13/D34*$B$10)+(D34/2*$B$12*C9)+($B$13*C9)</f>
        <v>2074525.5980303939</v>
      </c>
    </row>
    <row r="41" spans="1:10">
      <c r="A41" s="1" t="s">
        <v>45</v>
      </c>
    </row>
    <row r="43" spans="1:10" s="5" customFormat="1">
      <c r="A43" s="5" t="s">
        <v>55</v>
      </c>
    </row>
    <row r="44" spans="1:10">
      <c r="A44" s="1" t="s">
        <v>21</v>
      </c>
      <c r="B44" s="8">
        <f>(D23/2*$B$12*D4)+($B$13/D23*200)+(D4*$B$13)</f>
        <v>2420111.4952502376</v>
      </c>
      <c r="C44" s="1" t="s">
        <v>37</v>
      </c>
      <c r="D44" s="2">
        <f>B39</f>
        <v>2074525.5980303939</v>
      </c>
    </row>
    <row r="45" spans="1:10">
      <c r="A45" s="1" t="s">
        <v>22</v>
      </c>
    </row>
    <row r="47" spans="1:10" ht="16" thickBot="1">
      <c r="A47" s="7" t="s">
        <v>23</v>
      </c>
    </row>
    <row r="48" spans="1:10" ht="17" thickBot="1">
      <c r="A48" s="11" t="s">
        <v>24</v>
      </c>
      <c r="B48" s="9" t="s">
        <v>25</v>
      </c>
      <c r="C48" s="3">
        <v>1</v>
      </c>
      <c r="D48" s="3">
        <v>2</v>
      </c>
      <c r="E48" s="3">
        <v>3</v>
      </c>
      <c r="F48" s="3">
        <v>4</v>
      </c>
      <c r="G48" s="3">
        <v>5</v>
      </c>
      <c r="H48" s="3">
        <v>6</v>
      </c>
      <c r="I48" s="3">
        <v>7</v>
      </c>
      <c r="J48" s="3">
        <v>8</v>
      </c>
    </row>
    <row r="49" spans="1:10" ht="17" thickBot="1">
      <c r="A49" s="12"/>
      <c r="B49" s="10" t="s">
        <v>26</v>
      </c>
      <c r="C49" s="4"/>
      <c r="D49" s="4"/>
      <c r="E49" s="4"/>
      <c r="F49" s="4"/>
      <c r="G49" s="4"/>
      <c r="H49" s="4"/>
      <c r="I49" s="4"/>
      <c r="J49" s="4">
        <v>150</v>
      </c>
    </row>
    <row r="50" spans="1:10" ht="17" thickBot="1">
      <c r="A50" s="12"/>
      <c r="B50" s="10" t="s">
        <v>27</v>
      </c>
      <c r="C50" s="4">
        <v>10</v>
      </c>
      <c r="D50" s="4">
        <v>10</v>
      </c>
      <c r="E50" s="4">
        <v>10</v>
      </c>
      <c r="F50" s="4">
        <v>10</v>
      </c>
      <c r="G50" s="4">
        <v>10</v>
      </c>
      <c r="H50" s="4">
        <v>10</v>
      </c>
      <c r="I50" s="4">
        <v>10</v>
      </c>
      <c r="J50" s="4">
        <v>10</v>
      </c>
    </row>
    <row r="51" spans="1:10" ht="17" thickBot="1">
      <c r="A51" s="12"/>
      <c r="B51" s="10" t="s">
        <v>28</v>
      </c>
      <c r="C51" s="4"/>
      <c r="D51" s="4"/>
      <c r="E51" s="4"/>
      <c r="F51" s="4"/>
      <c r="G51" s="4"/>
      <c r="H51" s="4"/>
      <c r="I51" s="4"/>
      <c r="J51" s="4">
        <f>J49-J50+5</f>
        <v>145</v>
      </c>
    </row>
    <row r="52" spans="1:10" ht="33" thickBot="1">
      <c r="A52" s="12"/>
      <c r="B52" s="10" t="s">
        <v>29</v>
      </c>
      <c r="C52" s="4"/>
      <c r="D52" s="4"/>
      <c r="E52" s="4"/>
      <c r="F52" s="4"/>
      <c r="G52" s="4"/>
      <c r="H52" s="4"/>
      <c r="I52" s="4"/>
      <c r="J52" s="4">
        <f>J51</f>
        <v>145</v>
      </c>
    </row>
    <row r="53" spans="1:10" ht="33" thickBot="1">
      <c r="A53" s="13"/>
      <c r="B53" s="10" t="s">
        <v>30</v>
      </c>
      <c r="C53" s="4"/>
      <c r="D53" s="4"/>
      <c r="E53" s="4"/>
      <c r="F53" s="4">
        <f>J52</f>
        <v>145</v>
      </c>
      <c r="G53" s="4"/>
      <c r="H53" s="4"/>
      <c r="I53" s="4"/>
      <c r="J53" s="4"/>
    </row>
    <row r="54" spans="1:10" ht="17" thickBot="1">
      <c r="A54" s="11" t="s">
        <v>31</v>
      </c>
      <c r="B54" s="10" t="s">
        <v>26</v>
      </c>
      <c r="C54" s="4"/>
      <c r="D54" s="4"/>
      <c r="E54" s="4"/>
      <c r="F54" s="4"/>
      <c r="G54" s="4"/>
      <c r="H54" s="4"/>
      <c r="I54" s="4">
        <v>100</v>
      </c>
      <c r="J54" s="4"/>
    </row>
    <row r="55" spans="1:10" ht="17" thickBot="1">
      <c r="A55" s="12"/>
      <c r="B55" s="10" t="s">
        <v>27</v>
      </c>
      <c r="C55" s="4">
        <v>15</v>
      </c>
      <c r="D55" s="4">
        <v>15</v>
      </c>
      <c r="E55" s="4">
        <v>15</v>
      </c>
      <c r="F55" s="4">
        <v>15</v>
      </c>
      <c r="G55" s="4">
        <v>15</v>
      </c>
      <c r="H55" s="4">
        <v>15</v>
      </c>
      <c r="I55" s="4">
        <v>15</v>
      </c>
      <c r="J55" s="4"/>
    </row>
    <row r="56" spans="1:10" ht="17" thickBot="1">
      <c r="A56" s="12"/>
      <c r="B56" s="10" t="s">
        <v>28</v>
      </c>
      <c r="C56" s="4"/>
      <c r="D56" s="4"/>
      <c r="E56" s="4"/>
      <c r="F56" s="4"/>
      <c r="G56" s="4"/>
      <c r="H56" s="4"/>
      <c r="I56" s="4">
        <f>I54-I55+6</f>
        <v>91</v>
      </c>
      <c r="J56" s="4"/>
    </row>
    <row r="57" spans="1:10" ht="33" thickBot="1">
      <c r="A57" s="12"/>
      <c r="B57" s="10" t="s">
        <v>29</v>
      </c>
      <c r="C57" s="4"/>
      <c r="D57" s="4"/>
      <c r="E57" s="4"/>
      <c r="F57" s="4"/>
      <c r="G57" s="4"/>
      <c r="H57" s="4"/>
      <c r="I57" s="4">
        <f>I56</f>
        <v>91</v>
      </c>
      <c r="J57" s="4"/>
    </row>
    <row r="58" spans="1:10" ht="33" thickBot="1">
      <c r="A58" s="13"/>
      <c r="B58" s="10" t="s">
        <v>30</v>
      </c>
      <c r="C58" s="4"/>
      <c r="D58" s="4"/>
      <c r="E58" s="4"/>
      <c r="F58" s="4"/>
      <c r="G58" s="4">
        <f>I57</f>
        <v>91</v>
      </c>
      <c r="H58" s="4"/>
      <c r="I58" s="4"/>
      <c r="J58" s="4"/>
    </row>
    <row r="59" spans="1:10" ht="17" thickBot="1">
      <c r="A59" s="11" t="s">
        <v>32</v>
      </c>
      <c r="B59" s="10" t="s">
        <v>26</v>
      </c>
      <c r="C59" s="4"/>
      <c r="D59" s="4"/>
      <c r="E59" s="4"/>
      <c r="F59" s="4">
        <f>F53</f>
        <v>145</v>
      </c>
      <c r="G59" s="4"/>
      <c r="H59" s="4"/>
      <c r="I59" s="4"/>
      <c r="J59" s="4"/>
    </row>
    <row r="60" spans="1:10" ht="17" thickBot="1">
      <c r="A60" s="12"/>
      <c r="B60" s="10" t="s">
        <v>27</v>
      </c>
      <c r="C60" s="4">
        <v>20</v>
      </c>
      <c r="D60" s="4">
        <v>20</v>
      </c>
      <c r="E60" s="4">
        <v>20</v>
      </c>
      <c r="F60" s="4">
        <v>20</v>
      </c>
      <c r="G60" s="4"/>
      <c r="H60" s="4"/>
      <c r="I60" s="4"/>
      <c r="J60" s="4"/>
    </row>
    <row r="61" spans="1:10" ht="17" thickBot="1">
      <c r="A61" s="12"/>
      <c r="B61" s="10" t="s">
        <v>28</v>
      </c>
      <c r="C61" s="4"/>
      <c r="D61" s="4"/>
      <c r="E61" s="4"/>
      <c r="F61" s="4">
        <f>F59-F60</f>
        <v>125</v>
      </c>
      <c r="G61" s="4"/>
      <c r="H61" s="4"/>
      <c r="I61" s="4"/>
      <c r="J61" s="4"/>
    </row>
    <row r="62" spans="1:10" ht="33" thickBot="1">
      <c r="A62" s="12"/>
      <c r="B62" s="10" t="s">
        <v>29</v>
      </c>
      <c r="C62" s="4"/>
      <c r="D62" s="4"/>
      <c r="E62" s="4"/>
      <c r="F62" s="4">
        <f>F61</f>
        <v>125</v>
      </c>
      <c r="G62" s="4"/>
      <c r="H62" s="4"/>
      <c r="I62" s="4"/>
      <c r="J62" s="4"/>
    </row>
    <row r="63" spans="1:10" ht="33" thickBot="1">
      <c r="A63" s="13"/>
      <c r="B63" s="10" t="s">
        <v>30</v>
      </c>
      <c r="C63" s="4">
        <f>F62</f>
        <v>125</v>
      </c>
      <c r="D63" s="4"/>
      <c r="E63" s="4"/>
      <c r="F63" s="4"/>
      <c r="G63" s="4"/>
      <c r="H63" s="4"/>
      <c r="I63" s="4"/>
      <c r="J63" s="4"/>
    </row>
    <row r="64" spans="1:10" ht="17" thickBot="1">
      <c r="A64" s="11" t="s">
        <v>33</v>
      </c>
      <c r="B64" s="10" t="s">
        <v>26</v>
      </c>
      <c r="C64" s="4"/>
      <c r="D64" s="4"/>
      <c r="E64" s="4"/>
      <c r="F64" s="4">
        <v>323</v>
      </c>
      <c r="G64" s="4">
        <v>102</v>
      </c>
      <c r="H64" s="4"/>
      <c r="I64" s="4"/>
      <c r="J64" s="4"/>
    </row>
    <row r="65" spans="1:10" ht="17" thickBot="1">
      <c r="A65" s="12"/>
      <c r="B65" s="10" t="s">
        <v>27</v>
      </c>
      <c r="C65" s="4">
        <v>30</v>
      </c>
      <c r="D65" s="4">
        <v>30</v>
      </c>
      <c r="E65" s="4">
        <v>30</v>
      </c>
      <c r="F65" s="4">
        <v>30</v>
      </c>
      <c r="G65" s="4">
        <v>25</v>
      </c>
      <c r="H65" s="4"/>
      <c r="I65" s="4"/>
      <c r="J65" s="4"/>
    </row>
    <row r="66" spans="1:10" ht="17" thickBot="1">
      <c r="A66" s="12"/>
      <c r="B66" s="10" t="s">
        <v>28</v>
      </c>
      <c r="C66" s="4"/>
      <c r="D66" s="4"/>
      <c r="E66" s="4"/>
      <c r="F66" s="4">
        <f>F64-F65+25</f>
        <v>318</v>
      </c>
      <c r="G66" s="4">
        <f>G64</f>
        <v>102</v>
      </c>
      <c r="H66" s="4"/>
      <c r="I66" s="4"/>
      <c r="J66" s="4"/>
    </row>
    <row r="67" spans="1:10" ht="33" thickBot="1">
      <c r="A67" s="12"/>
      <c r="B67" s="10" t="s">
        <v>29</v>
      </c>
      <c r="C67" s="4"/>
      <c r="D67" s="4"/>
      <c r="E67" s="4"/>
      <c r="F67" s="4">
        <f>F66</f>
        <v>318</v>
      </c>
      <c r="G67" s="4">
        <f>G66</f>
        <v>102</v>
      </c>
      <c r="H67" s="4"/>
      <c r="I67" s="4"/>
      <c r="J67" s="4"/>
    </row>
    <row r="68" spans="1:10" ht="33" thickBot="1">
      <c r="A68" s="13"/>
      <c r="B68" s="10" t="s">
        <v>30</v>
      </c>
      <c r="C68" s="4"/>
      <c r="D68" s="4">
        <f>F67</f>
        <v>318</v>
      </c>
      <c r="E68" s="4">
        <f>G67</f>
        <v>102</v>
      </c>
      <c r="F68" s="4"/>
      <c r="G68" s="4"/>
      <c r="H68" s="4"/>
      <c r="I68" s="4"/>
      <c r="J68" s="4"/>
    </row>
    <row r="69" spans="1:10" ht="17" thickBot="1">
      <c r="A69" s="11" t="s">
        <v>34</v>
      </c>
      <c r="B69" s="10" t="s">
        <v>26</v>
      </c>
      <c r="C69" s="4"/>
      <c r="D69" s="4">
        <f>D68</f>
        <v>318</v>
      </c>
      <c r="E69" s="4">
        <f>E68</f>
        <v>102</v>
      </c>
      <c r="F69" s="4"/>
      <c r="G69" s="4"/>
      <c r="H69" s="4"/>
      <c r="I69" s="4"/>
      <c r="J69" s="4"/>
    </row>
    <row r="70" spans="1:10" ht="17" thickBot="1">
      <c r="A70" s="12"/>
      <c r="B70" s="10" t="s">
        <v>27</v>
      </c>
      <c r="C70" s="4"/>
      <c r="D70" s="4"/>
      <c r="E70" s="4">
        <f>D72-D71</f>
        <v>132</v>
      </c>
      <c r="F70" s="4">
        <f>E70-E69</f>
        <v>30</v>
      </c>
      <c r="G70" s="4"/>
      <c r="H70" s="4"/>
      <c r="I70" s="4"/>
      <c r="J70" s="4"/>
    </row>
    <row r="71" spans="1:10" ht="17" thickBot="1">
      <c r="A71" s="12"/>
      <c r="B71" s="10" t="s">
        <v>28</v>
      </c>
      <c r="C71" s="4"/>
      <c r="D71" s="4">
        <f>D69</f>
        <v>318</v>
      </c>
      <c r="E71" s="4">
        <v>0</v>
      </c>
      <c r="F71" s="4"/>
      <c r="G71" s="4"/>
      <c r="H71" s="4"/>
      <c r="I71" s="4"/>
      <c r="J71" s="4"/>
    </row>
    <row r="72" spans="1:10" ht="33" thickBot="1">
      <c r="A72" s="12"/>
      <c r="B72" s="10" t="s">
        <v>29</v>
      </c>
      <c r="C72" s="4"/>
      <c r="D72" s="4">
        <f>150*3</f>
        <v>450</v>
      </c>
      <c r="E72" s="4">
        <v>0</v>
      </c>
      <c r="F72" s="4"/>
      <c r="G72" s="4"/>
      <c r="H72" s="4"/>
      <c r="I72" s="4"/>
      <c r="J72" s="4"/>
    </row>
    <row r="73" spans="1:10" ht="33" thickBot="1">
      <c r="A73" s="13"/>
      <c r="B73" s="10" t="s">
        <v>30</v>
      </c>
      <c r="C73" s="4">
        <f>D72</f>
        <v>450</v>
      </c>
      <c r="D73" s="4">
        <f>E72</f>
        <v>0</v>
      </c>
      <c r="E73" s="4"/>
      <c r="F73" s="4"/>
      <c r="G73" s="4"/>
      <c r="H73" s="4"/>
      <c r="I73" s="4"/>
      <c r="J73" s="4"/>
    </row>
    <row r="74" spans="1:10" ht="17" thickBot="1">
      <c r="A74" s="11" t="s">
        <v>35</v>
      </c>
      <c r="B74" s="10" t="s">
        <v>26</v>
      </c>
      <c r="C74" s="4"/>
      <c r="D74" s="4">
        <f>D68*2</f>
        <v>636</v>
      </c>
      <c r="E74" s="4">
        <f>E68*2</f>
        <v>204</v>
      </c>
      <c r="F74" s="4"/>
      <c r="G74" s="4">
        <f>G58</f>
        <v>91</v>
      </c>
      <c r="H74" s="4"/>
      <c r="I74" s="4"/>
      <c r="J74" s="4"/>
    </row>
    <row r="75" spans="1:10" ht="33" thickBot="1">
      <c r="A75" s="12"/>
      <c r="B75" s="10" t="s">
        <v>36</v>
      </c>
      <c r="C75" s="4"/>
      <c r="D75" s="4">
        <v>25</v>
      </c>
      <c r="E75" s="4"/>
      <c r="F75" s="4"/>
      <c r="G75" s="4"/>
      <c r="H75" s="4"/>
      <c r="I75" s="4"/>
      <c r="J75" s="4"/>
    </row>
    <row r="76" spans="1:10" ht="17" thickBot="1">
      <c r="A76" s="12"/>
      <c r="B76" s="10" t="s">
        <v>27</v>
      </c>
      <c r="C76" s="4">
        <v>40</v>
      </c>
      <c r="D76" s="4">
        <f>C76+D75</f>
        <v>65</v>
      </c>
      <c r="E76" s="4">
        <f>D78-D77</f>
        <v>29</v>
      </c>
      <c r="F76" s="4">
        <f>E78-E77</f>
        <v>25</v>
      </c>
      <c r="G76" s="4">
        <v>25</v>
      </c>
      <c r="H76" s="4">
        <f>G78-G77</f>
        <v>34</v>
      </c>
      <c r="I76" s="4"/>
      <c r="J76" s="4"/>
    </row>
    <row r="77" spans="1:10" ht="17" thickBot="1">
      <c r="A77" s="12"/>
      <c r="B77" s="10" t="s">
        <v>28</v>
      </c>
      <c r="C77" s="4"/>
      <c r="D77" s="4">
        <f>D74-D76</f>
        <v>571</v>
      </c>
      <c r="E77" s="4">
        <f>E74-E76</f>
        <v>175</v>
      </c>
      <c r="F77" s="4"/>
      <c r="G77" s="4">
        <f>G74-G76</f>
        <v>66</v>
      </c>
      <c r="H77" s="4"/>
      <c r="I77" s="4"/>
      <c r="J77" s="4"/>
    </row>
    <row r="78" spans="1:10" ht="33" thickBot="1">
      <c r="A78" s="12"/>
      <c r="B78" s="10" t="s">
        <v>29</v>
      </c>
      <c r="C78" s="4"/>
      <c r="D78" s="4">
        <f>100*6</f>
        <v>600</v>
      </c>
      <c r="E78" s="4">
        <f>100*2</f>
        <v>200</v>
      </c>
      <c r="F78" s="4"/>
      <c r="G78" s="4">
        <v>100</v>
      </c>
      <c r="H78" s="4"/>
      <c r="I78" s="4"/>
      <c r="J78" s="4"/>
    </row>
    <row r="79" spans="1:10" ht="33" thickBot="1">
      <c r="A79" s="13"/>
      <c r="B79" s="10" t="s">
        <v>30</v>
      </c>
      <c r="C79" s="4">
        <f>D78</f>
        <v>600</v>
      </c>
      <c r="D79" s="4">
        <f>E78</f>
        <v>200</v>
      </c>
      <c r="E79" s="4"/>
      <c r="F79" s="4">
        <f>G78</f>
        <v>100</v>
      </c>
      <c r="G79" s="4"/>
      <c r="H79" s="4"/>
      <c r="I79" s="4"/>
      <c r="J79" s="4"/>
    </row>
    <row r="81" spans="1:1">
      <c r="A81" s="7" t="s">
        <v>38</v>
      </c>
    </row>
    <row r="82" spans="1:1">
      <c r="A82" s="1" t="s">
        <v>39</v>
      </c>
    </row>
    <row r="83" spans="1:1">
      <c r="A83" s="1" t="s">
        <v>40</v>
      </c>
    </row>
    <row r="84" spans="1:1">
      <c r="A84" s="1" t="s">
        <v>41</v>
      </c>
    </row>
    <row r="85" spans="1:1">
      <c r="A85" s="1" t="s">
        <v>42</v>
      </c>
    </row>
    <row r="86" spans="1:1">
      <c r="A86" s="1" t="s">
        <v>43</v>
      </c>
    </row>
  </sheetData>
  <mergeCells count="6">
    <mergeCell ref="A74:A79"/>
    <mergeCell ref="A48:A53"/>
    <mergeCell ref="A54:A58"/>
    <mergeCell ref="A59:A63"/>
    <mergeCell ref="A64:A68"/>
    <mergeCell ref="A69:A73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Tram Nguyen</dc:creator>
  <cp:lastModifiedBy>Tram Nguyen</cp:lastModifiedBy>
  <dcterms:created xsi:type="dcterms:W3CDTF">2018-06-17T04:39:04Z</dcterms:created>
  <dcterms:modified xsi:type="dcterms:W3CDTF">2018-06-23T14:14:04Z</dcterms:modified>
</cp:coreProperties>
</file>